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Arkusz1!$C$1:$C$34</definedName>
  </definedNames>
  <calcPr calcId="125725"/>
</workbook>
</file>

<file path=xl/calcChain.xml><?xml version="1.0" encoding="utf-8"?>
<calcChain xmlns="http://schemas.openxmlformats.org/spreadsheetml/2006/main">
  <c r="R31" i="1"/>
  <c r="S31"/>
  <c r="F28"/>
  <c r="Q3"/>
  <c r="Q19"/>
  <c r="Q9"/>
  <c r="Q8"/>
  <c r="I3"/>
  <c r="K3" s="1"/>
  <c r="F3"/>
  <c r="F8"/>
  <c r="O8" s="1"/>
  <c r="F27"/>
  <c r="Q27" s="1"/>
  <c r="F26"/>
  <c r="Q26" s="1"/>
  <c r="F9"/>
  <c r="N9" s="1"/>
  <c r="K9"/>
  <c r="L9"/>
  <c r="L8"/>
  <c r="K8"/>
  <c r="P9" l="1"/>
  <c r="P8"/>
  <c r="P26"/>
  <c r="P27"/>
  <c r="M26"/>
  <c r="O26"/>
  <c r="M27"/>
  <c r="O27"/>
  <c r="K26"/>
  <c r="N26"/>
  <c r="K27"/>
  <c r="N27"/>
  <c r="N8"/>
  <c r="E16" i="2"/>
  <c r="G16" s="1"/>
  <c r="F16"/>
  <c r="F5" i="1"/>
  <c r="Q5" s="1"/>
  <c r="F6"/>
  <c r="Q6" s="1"/>
  <c r="F7"/>
  <c r="Q7" s="1"/>
  <c r="F12"/>
  <c r="Q12" s="1"/>
  <c r="F13"/>
  <c r="Q13" s="1"/>
  <c r="F14"/>
  <c r="Q14" s="1"/>
  <c r="F15"/>
  <c r="Q15" s="1"/>
  <c r="F16"/>
  <c r="Q16" s="1"/>
  <c r="F17"/>
  <c r="Q17" s="1"/>
  <c r="F18"/>
  <c r="Q18" s="1"/>
  <c r="F20"/>
  <c r="Q20" s="1"/>
  <c r="F21"/>
  <c r="Q21" s="1"/>
  <c r="F22"/>
  <c r="Q22" s="1"/>
  <c r="F23"/>
  <c r="Q23" s="1"/>
  <c r="F24"/>
  <c r="Q24" s="1"/>
  <c r="F25"/>
  <c r="Q25" s="1"/>
  <c r="F10"/>
  <c r="F11"/>
  <c r="F4"/>
  <c r="F19"/>
  <c r="F2"/>
  <c r="Q2" s="1"/>
  <c r="Q10"/>
  <c r="Q11"/>
  <c r="P10"/>
  <c r="P11"/>
  <c r="O10"/>
  <c r="O11"/>
  <c r="N11"/>
  <c r="N10"/>
  <c r="B9" i="2"/>
  <c r="I19" i="1"/>
  <c r="N19" s="1"/>
  <c r="I4"/>
  <c r="I11"/>
  <c r="K11" s="1"/>
  <c r="I10"/>
  <c r="K10" s="1"/>
  <c r="B10" i="2"/>
  <c r="B8"/>
  <c r="F15"/>
  <c r="F17"/>
  <c r="E7"/>
  <c r="E8"/>
  <c r="E9"/>
  <c r="E10"/>
  <c r="E11"/>
  <c r="E12"/>
  <c r="E13"/>
  <c r="E14"/>
  <c r="E15"/>
  <c r="G15" s="1"/>
  <c r="E17"/>
  <c r="G17" s="1"/>
  <c r="E5"/>
  <c r="C6"/>
  <c r="E6" s="1"/>
  <c r="A8"/>
  <c r="A7"/>
  <c r="A6"/>
  <c r="A5"/>
  <c r="I5" i="1"/>
  <c r="P5" s="1"/>
  <c r="I6"/>
  <c r="P6" s="1"/>
  <c r="I7"/>
  <c r="P7" s="1"/>
  <c r="I12"/>
  <c r="P12" s="1"/>
  <c r="I13"/>
  <c r="P13" s="1"/>
  <c r="I14"/>
  <c r="P14" s="1"/>
  <c r="I15"/>
  <c r="P15" s="1"/>
  <c r="I16"/>
  <c r="P16" s="1"/>
  <c r="I17"/>
  <c r="P17" s="1"/>
  <c r="I18"/>
  <c r="P18" s="1"/>
  <c r="I20"/>
  <c r="P20" s="1"/>
  <c r="I21"/>
  <c r="P21" s="1"/>
  <c r="I22"/>
  <c r="P22" s="1"/>
  <c r="I23"/>
  <c r="P23" s="1"/>
  <c r="I24"/>
  <c r="P24" s="1"/>
  <c r="I25"/>
  <c r="P25" s="1"/>
  <c r="I2"/>
  <c r="P2" s="1"/>
  <c r="P31" s="1"/>
  <c r="Q31" l="1"/>
  <c r="L19"/>
  <c r="B14" i="2"/>
  <c r="K25" i="1"/>
  <c r="K23"/>
  <c r="K21"/>
  <c r="K18"/>
  <c r="K16"/>
  <c r="K14"/>
  <c r="K12"/>
  <c r="K6"/>
  <c r="M25"/>
  <c r="M23"/>
  <c r="M21"/>
  <c r="M18"/>
  <c r="M16"/>
  <c r="M14"/>
  <c r="M12"/>
  <c r="M6"/>
  <c r="M5"/>
  <c r="M2"/>
  <c r="N25"/>
  <c r="N23"/>
  <c r="N21"/>
  <c r="N18"/>
  <c r="N16"/>
  <c r="N14"/>
  <c r="N12"/>
  <c r="N6"/>
  <c r="O2"/>
  <c r="O24"/>
  <c r="O22"/>
  <c r="O20"/>
  <c r="O17"/>
  <c r="O15"/>
  <c r="O13"/>
  <c r="O7"/>
  <c r="O5"/>
  <c r="K2"/>
  <c r="K24"/>
  <c r="K22"/>
  <c r="K20"/>
  <c r="K17"/>
  <c r="K15"/>
  <c r="K13"/>
  <c r="K7"/>
  <c r="K5"/>
  <c r="M24"/>
  <c r="M22"/>
  <c r="M20"/>
  <c r="M17"/>
  <c r="M15"/>
  <c r="M13"/>
  <c r="M7"/>
  <c r="M10"/>
  <c r="M11"/>
  <c r="N2"/>
  <c r="N24"/>
  <c r="N22"/>
  <c r="N20"/>
  <c r="N17"/>
  <c r="N15"/>
  <c r="N13"/>
  <c r="N7"/>
  <c r="N5"/>
  <c r="O25"/>
  <c r="O23"/>
  <c r="O21"/>
  <c r="O18"/>
  <c r="O16"/>
  <c r="O14"/>
  <c r="O12"/>
  <c r="O6"/>
  <c r="G10" i="2"/>
  <c r="F10"/>
  <c r="G9"/>
  <c r="F9"/>
  <c r="B13"/>
  <c r="G13" s="1"/>
  <c r="G8"/>
  <c r="F8"/>
  <c r="N31" i="1" l="1"/>
  <c r="K31"/>
  <c r="M31"/>
  <c r="L31"/>
  <c r="B6" i="2" s="1"/>
  <c r="O31" i="1"/>
  <c r="F14" i="2"/>
  <c r="G14"/>
  <c r="B7"/>
  <c r="G7" s="1"/>
  <c r="B11"/>
  <c r="F11" s="1"/>
  <c r="B12"/>
  <c r="B5"/>
  <c r="F13"/>
  <c r="G6" l="1"/>
  <c r="F6"/>
  <c r="F7"/>
  <c r="G11"/>
  <c r="F12"/>
  <c r="G12"/>
  <c r="F5"/>
  <c r="F18" s="1"/>
  <c r="G5"/>
  <c r="G18" s="1"/>
</calcChain>
</file>

<file path=xl/sharedStrings.xml><?xml version="1.0" encoding="utf-8"?>
<sst xmlns="http://schemas.openxmlformats.org/spreadsheetml/2006/main" count="131" uniqueCount="54">
  <si>
    <t>l.p.</t>
  </si>
  <si>
    <t>Program/Akcja</t>
  </si>
  <si>
    <t>Nazwa szkolenia</t>
  </si>
  <si>
    <t>Liczba uczestników</t>
  </si>
  <si>
    <t>Liczba trenerów</t>
  </si>
  <si>
    <t>Data rozpoczęcia szkolenia</t>
  </si>
  <si>
    <t>Data zakończenia szkolenia</t>
  </si>
  <si>
    <t>Osoba kontaktowa</t>
  </si>
  <si>
    <t>liczba śniadań</t>
  </si>
  <si>
    <t>liczba obiadów</t>
  </si>
  <si>
    <t>liczba kolacji</t>
  </si>
  <si>
    <t>liczba przerw kawowych</t>
  </si>
  <si>
    <t>Liczba dni</t>
  </si>
  <si>
    <t>Sala konferencyjna na 40 osób</t>
  </si>
  <si>
    <t>nocleg w pokoju 2 osobowym</t>
  </si>
  <si>
    <t>nocleg w pokoju 1 osobowym</t>
  </si>
  <si>
    <t>ON-ARR</t>
  </si>
  <si>
    <t>A2</t>
  </si>
  <si>
    <t>Agnieszka Bielska</t>
  </si>
  <si>
    <t>nocleg w pokoju 5 osobowym</t>
  </si>
  <si>
    <t>Sala konferencyjna na 40 osób (pełne doby)</t>
  </si>
  <si>
    <t xml:space="preserve"> sala konferencyjna na 20 osób (pełne doby)</t>
  </si>
  <si>
    <t>Pozycja</t>
  </si>
  <si>
    <t>Sala konferencyjna na 20 osób</t>
  </si>
  <si>
    <t>Śniadanie</t>
  </si>
  <si>
    <t>Obiad</t>
  </si>
  <si>
    <t>Kolacja</t>
  </si>
  <si>
    <t>Przerwa kawowa</t>
  </si>
  <si>
    <t>Nocleg w pokoju 1-osobowym - bez grupy szkoleniowej</t>
  </si>
  <si>
    <t>Nocleg w pokoju 5-osobowym bez grupy szkoleniowej</t>
  </si>
  <si>
    <t>Wielokrotność</t>
  </si>
  <si>
    <t>Cena jednostkowa netto</t>
  </si>
  <si>
    <t>VAT</t>
  </si>
  <si>
    <t>Cena jednostkowa brutto</t>
  </si>
  <si>
    <t>Wartość netto</t>
  </si>
  <si>
    <t>Wartość brutto</t>
  </si>
  <si>
    <t>A12</t>
  </si>
  <si>
    <t>Starter</t>
  </si>
  <si>
    <t>Adam Kułanowski</t>
  </si>
  <si>
    <t>Eurodesk</t>
  </si>
  <si>
    <t>Małgorzata Pośnik</t>
  </si>
  <si>
    <t>Szkolenie z lekcji</t>
  </si>
  <si>
    <t>Razem uczestników</t>
  </si>
  <si>
    <t>RAZEM</t>
  </si>
  <si>
    <t>Nocleg w pokoju 2-osobowym - bez grupy szkoleniowej</t>
  </si>
  <si>
    <t>FPL</t>
  </si>
  <si>
    <t>Szkolenie FPL</t>
  </si>
  <si>
    <t>Szkolenie dodatkowe</t>
  </si>
  <si>
    <t>MwD</t>
  </si>
  <si>
    <t>Ewelina Miłoń</t>
  </si>
  <si>
    <t>Ewelina MIłoń</t>
  </si>
  <si>
    <t>Mwd</t>
  </si>
  <si>
    <t>Nocleg indywidualny bez grupy</t>
  </si>
  <si>
    <t>do uzgodnienia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</si>
</sst>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5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 applyAlignment="1">
      <alignment horizontal="fill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164" fontId="1" fillId="0" borderId="1" xfId="0" applyNumberFormat="1" applyFont="1" applyBorder="1" applyAlignment="1">
      <alignment wrapText="1"/>
    </xf>
    <xf numFmtId="9" fontId="3" fillId="0" borderId="1" xfId="0" applyNumberFormat="1" applyFont="1" applyBorder="1"/>
    <xf numFmtId="164" fontId="1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fill"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"/>
  <sheetViews>
    <sheetView tabSelected="1" view="pageLayout" zoomScaleNormal="100" workbookViewId="0">
      <selection activeCell="H1" sqref="H1"/>
    </sheetView>
  </sheetViews>
  <sheetFormatPr defaultRowHeight="14.25"/>
  <cols>
    <col min="1" max="1" width="3.5" style="20" bestFit="1" customWidth="1"/>
    <col min="2" max="2" width="12.625" style="20" customWidth="1"/>
    <col min="3" max="3" width="18.125" style="20" customWidth="1"/>
    <col min="4" max="4" width="9.625" style="20" customWidth="1"/>
    <col min="5" max="5" width="9.125" style="20" bestFit="1" customWidth="1"/>
    <col min="6" max="6" width="10.375" style="20" customWidth="1"/>
    <col min="7" max="8" width="11" style="20" bestFit="1" customWidth="1"/>
    <col min="9" max="9" width="9.125" style="20" bestFit="1" customWidth="1"/>
    <col min="10" max="10" width="17.25" style="20" customWidth="1"/>
    <col min="11" max="11" width="9.125" style="21" bestFit="1" customWidth="1"/>
    <col min="12" max="13" width="11.375" style="21" customWidth="1"/>
    <col min="14" max="17" width="9.125" style="21" bestFit="1" customWidth="1"/>
    <col min="18" max="18" width="10.375" style="21" customWidth="1"/>
    <col min="19" max="19" width="9.875" style="20" customWidth="1"/>
    <col min="20" max="16384" width="9" style="20"/>
  </cols>
  <sheetData>
    <row r="1" spans="1:19" ht="67.5" customHeight="1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42</v>
      </c>
      <c r="G1" s="23" t="s">
        <v>5</v>
      </c>
      <c r="H1" s="23" t="s">
        <v>6</v>
      </c>
      <c r="I1" s="23" t="s">
        <v>12</v>
      </c>
      <c r="J1" s="23" t="s">
        <v>7</v>
      </c>
      <c r="K1" s="23" t="s">
        <v>15</v>
      </c>
      <c r="L1" s="23" t="s">
        <v>14</v>
      </c>
      <c r="M1" s="23" t="s">
        <v>19</v>
      </c>
      <c r="N1" s="23" t="s">
        <v>8</v>
      </c>
      <c r="O1" s="23" t="s">
        <v>9</v>
      </c>
      <c r="P1" s="23" t="s">
        <v>10</v>
      </c>
      <c r="Q1" s="23" t="s">
        <v>11</v>
      </c>
      <c r="R1" s="23" t="s">
        <v>20</v>
      </c>
      <c r="S1" s="23" t="s">
        <v>21</v>
      </c>
    </row>
    <row r="2" spans="1:19" ht="27.75" customHeight="1">
      <c r="A2" s="1">
        <v>1</v>
      </c>
      <c r="B2" s="1" t="s">
        <v>17</v>
      </c>
      <c r="C2" s="1" t="s">
        <v>16</v>
      </c>
      <c r="D2" s="1">
        <v>26</v>
      </c>
      <c r="E2" s="1">
        <v>2</v>
      </c>
      <c r="F2" s="1">
        <f t="shared" ref="F2:F28" si="0">E2+D2</f>
        <v>28</v>
      </c>
      <c r="G2" s="3">
        <v>41288</v>
      </c>
      <c r="H2" s="3">
        <v>41294</v>
      </c>
      <c r="I2" s="1">
        <f t="shared" ref="I2:I7" si="1">H2-G2</f>
        <v>6</v>
      </c>
      <c r="J2" s="16" t="s">
        <v>18</v>
      </c>
      <c r="K2" s="5">
        <f>I2*E2</f>
        <v>12</v>
      </c>
      <c r="L2" s="5">
        <v>0</v>
      </c>
      <c r="M2" s="5">
        <f>I2*D2</f>
        <v>156</v>
      </c>
      <c r="N2" s="5">
        <f>I2*F2</f>
        <v>168</v>
      </c>
      <c r="O2" s="5">
        <f>F2*I2</f>
        <v>168</v>
      </c>
      <c r="P2" s="5">
        <f>I2*F2</f>
        <v>168</v>
      </c>
      <c r="Q2" s="5">
        <f>12*F2</f>
        <v>336</v>
      </c>
      <c r="R2" s="5">
        <v>6</v>
      </c>
      <c r="S2" s="1">
        <v>0</v>
      </c>
    </row>
    <row r="3" spans="1:19" ht="24" customHeight="1">
      <c r="A3" s="1">
        <v>2</v>
      </c>
      <c r="B3" s="1" t="s">
        <v>39</v>
      </c>
      <c r="C3" s="17"/>
      <c r="D3" s="17">
        <v>26</v>
      </c>
      <c r="E3" s="17">
        <v>2</v>
      </c>
      <c r="F3" s="17">
        <f t="shared" si="0"/>
        <v>28</v>
      </c>
      <c r="G3" s="18">
        <v>41310</v>
      </c>
      <c r="H3" s="18">
        <v>41311</v>
      </c>
      <c r="I3" s="17">
        <f t="shared" si="1"/>
        <v>1</v>
      </c>
      <c r="J3" s="4" t="s">
        <v>40</v>
      </c>
      <c r="K3" s="19">
        <f>I3*E3</f>
        <v>2</v>
      </c>
      <c r="L3" s="19">
        <v>52</v>
      </c>
      <c r="M3" s="19">
        <v>0</v>
      </c>
      <c r="N3" s="19">
        <v>28</v>
      </c>
      <c r="O3" s="19">
        <v>28</v>
      </c>
      <c r="P3" s="19">
        <v>28</v>
      </c>
      <c r="Q3" s="19">
        <f>2*28</f>
        <v>56</v>
      </c>
      <c r="R3" s="19">
        <v>1</v>
      </c>
      <c r="S3" s="17">
        <v>0</v>
      </c>
    </row>
    <row r="4" spans="1:19" ht="24" customHeight="1">
      <c r="A4" s="1">
        <v>3</v>
      </c>
      <c r="B4" s="1" t="s">
        <v>39</v>
      </c>
      <c r="C4" s="1"/>
      <c r="D4" s="1">
        <v>26</v>
      </c>
      <c r="E4" s="1">
        <v>2</v>
      </c>
      <c r="F4" s="1">
        <f t="shared" si="0"/>
        <v>28</v>
      </c>
      <c r="G4" s="3">
        <v>41317</v>
      </c>
      <c r="H4" s="3">
        <v>41318</v>
      </c>
      <c r="I4" s="1">
        <f t="shared" si="1"/>
        <v>1</v>
      </c>
      <c r="J4" s="4" t="s">
        <v>40</v>
      </c>
      <c r="K4" s="5">
        <v>2</v>
      </c>
      <c r="L4" s="5">
        <v>52</v>
      </c>
      <c r="M4" s="5">
        <v>0</v>
      </c>
      <c r="N4" s="5">
        <v>100</v>
      </c>
      <c r="O4" s="5">
        <v>100</v>
      </c>
      <c r="P4" s="5">
        <v>50</v>
      </c>
      <c r="Q4" s="5">
        <v>200</v>
      </c>
      <c r="R4" s="5">
        <v>2</v>
      </c>
      <c r="S4" s="1">
        <v>1</v>
      </c>
    </row>
    <row r="5" spans="1:19" ht="24" customHeight="1">
      <c r="A5" s="1">
        <v>4</v>
      </c>
      <c r="B5" s="1" t="s">
        <v>17</v>
      </c>
      <c r="C5" s="1" t="s">
        <v>16</v>
      </c>
      <c r="D5" s="1">
        <v>26</v>
      </c>
      <c r="E5" s="1">
        <v>2</v>
      </c>
      <c r="F5" s="1">
        <f t="shared" si="0"/>
        <v>28</v>
      </c>
      <c r="G5" s="3">
        <v>41330</v>
      </c>
      <c r="H5" s="3">
        <v>41336</v>
      </c>
      <c r="I5" s="1">
        <f t="shared" si="1"/>
        <v>6</v>
      </c>
      <c r="J5" s="4" t="s">
        <v>18</v>
      </c>
      <c r="K5" s="5">
        <f t="shared" ref="K5:K18" si="2">I5*E5</f>
        <v>12</v>
      </c>
      <c r="L5" s="5">
        <v>0</v>
      </c>
      <c r="M5" s="5">
        <f>I5*D5</f>
        <v>156</v>
      </c>
      <c r="N5" s="5">
        <f>I5*F5</f>
        <v>168</v>
      </c>
      <c r="O5" s="5">
        <f>F5*I5</f>
        <v>168</v>
      </c>
      <c r="P5" s="5">
        <f>I5*F5</f>
        <v>168</v>
      </c>
      <c r="Q5" s="5">
        <f>12*F5</f>
        <v>336</v>
      </c>
      <c r="R5" s="5">
        <v>6</v>
      </c>
      <c r="S5" s="1">
        <v>0</v>
      </c>
    </row>
    <row r="6" spans="1:19" ht="24" customHeight="1">
      <c r="A6" s="1">
        <v>5</v>
      </c>
      <c r="B6" s="1" t="s">
        <v>17</v>
      </c>
      <c r="C6" s="1" t="s">
        <v>16</v>
      </c>
      <c r="D6" s="1">
        <v>26</v>
      </c>
      <c r="E6" s="1">
        <v>2</v>
      </c>
      <c r="F6" s="1">
        <f t="shared" si="0"/>
        <v>28</v>
      </c>
      <c r="G6" s="3">
        <v>41351</v>
      </c>
      <c r="H6" s="3">
        <v>41357</v>
      </c>
      <c r="I6" s="1">
        <f t="shared" si="1"/>
        <v>6</v>
      </c>
      <c r="J6" s="4" t="s">
        <v>18</v>
      </c>
      <c r="K6" s="5">
        <f t="shared" si="2"/>
        <v>12</v>
      </c>
      <c r="L6" s="5">
        <v>0</v>
      </c>
      <c r="M6" s="5">
        <f>I6*D6</f>
        <v>156</v>
      </c>
      <c r="N6" s="5">
        <f>I6*F6</f>
        <v>168</v>
      </c>
      <c r="O6" s="5">
        <f>F6*I6</f>
        <v>168</v>
      </c>
      <c r="P6" s="5">
        <f>I6*F6</f>
        <v>168</v>
      </c>
      <c r="Q6" s="5">
        <f>12*F6</f>
        <v>336</v>
      </c>
      <c r="R6" s="5">
        <v>6</v>
      </c>
      <c r="S6" s="1">
        <v>0</v>
      </c>
    </row>
    <row r="7" spans="1:19" ht="24" customHeight="1">
      <c r="A7" s="1">
        <v>6</v>
      </c>
      <c r="B7" s="1" t="s">
        <v>17</v>
      </c>
      <c r="C7" s="1" t="s">
        <v>16</v>
      </c>
      <c r="D7" s="1">
        <v>26</v>
      </c>
      <c r="E7" s="1">
        <v>2</v>
      </c>
      <c r="F7" s="1">
        <f t="shared" si="0"/>
        <v>28</v>
      </c>
      <c r="G7" s="3">
        <v>41379</v>
      </c>
      <c r="H7" s="3">
        <v>41385</v>
      </c>
      <c r="I7" s="1">
        <f t="shared" si="1"/>
        <v>6</v>
      </c>
      <c r="J7" s="4" t="s">
        <v>18</v>
      </c>
      <c r="K7" s="5">
        <f t="shared" si="2"/>
        <v>12</v>
      </c>
      <c r="L7" s="5">
        <v>0</v>
      </c>
      <c r="M7" s="5">
        <f>I7*D7</f>
        <v>156</v>
      </c>
      <c r="N7" s="5">
        <f>I7*F7</f>
        <v>168</v>
      </c>
      <c r="O7" s="5">
        <f>F7*I7</f>
        <v>168</v>
      </c>
      <c r="P7" s="5">
        <f>I7*F7</f>
        <v>168</v>
      </c>
      <c r="Q7" s="5">
        <f>12*F7</f>
        <v>336</v>
      </c>
      <c r="R7" s="5">
        <v>6</v>
      </c>
      <c r="S7" s="1">
        <v>0</v>
      </c>
    </row>
    <row r="8" spans="1:19" ht="24" customHeight="1">
      <c r="A8" s="1">
        <v>7</v>
      </c>
      <c r="B8" s="1" t="s">
        <v>45</v>
      </c>
      <c r="C8" s="1" t="s">
        <v>46</v>
      </c>
      <c r="D8" s="1">
        <v>30</v>
      </c>
      <c r="E8" s="1">
        <v>2</v>
      </c>
      <c r="F8" s="1">
        <f t="shared" si="0"/>
        <v>32</v>
      </c>
      <c r="G8" s="3">
        <v>41376</v>
      </c>
      <c r="H8" s="3">
        <v>41378</v>
      </c>
      <c r="I8" s="1">
        <v>2</v>
      </c>
      <c r="J8" s="4" t="s">
        <v>49</v>
      </c>
      <c r="K8" s="5">
        <f t="shared" si="2"/>
        <v>4</v>
      </c>
      <c r="L8" s="5">
        <f>E8*D8</f>
        <v>60</v>
      </c>
      <c r="M8" s="5">
        <v>0</v>
      </c>
      <c r="N8" s="5">
        <f>F8*I8</f>
        <v>64</v>
      </c>
      <c r="O8" s="5">
        <f>3*F8</f>
        <v>96</v>
      </c>
      <c r="P8" s="5">
        <f>I8*F8</f>
        <v>64</v>
      </c>
      <c r="Q8" s="5">
        <f>6*32</f>
        <v>192</v>
      </c>
      <c r="R8" s="5">
        <v>2</v>
      </c>
      <c r="S8" s="1">
        <v>0</v>
      </c>
    </row>
    <row r="9" spans="1:19" ht="24" customHeight="1">
      <c r="A9" s="1">
        <v>8</v>
      </c>
      <c r="B9" s="1" t="s">
        <v>45</v>
      </c>
      <c r="C9" s="1" t="s">
        <v>46</v>
      </c>
      <c r="D9" s="1">
        <v>30</v>
      </c>
      <c r="E9" s="1">
        <v>2</v>
      </c>
      <c r="F9" s="1">
        <f t="shared" si="0"/>
        <v>32</v>
      </c>
      <c r="G9" s="3">
        <v>41614</v>
      </c>
      <c r="H9" s="3">
        <v>41616</v>
      </c>
      <c r="I9" s="1">
        <v>2</v>
      </c>
      <c r="J9" s="4" t="s">
        <v>50</v>
      </c>
      <c r="K9" s="5">
        <f t="shared" si="2"/>
        <v>4</v>
      </c>
      <c r="L9" s="5">
        <f>E9*D9</f>
        <v>60</v>
      </c>
      <c r="M9" s="5">
        <v>0</v>
      </c>
      <c r="N9" s="5">
        <f>F9*I9</f>
        <v>64</v>
      </c>
      <c r="O9" s="5">
        <v>96</v>
      </c>
      <c r="P9" s="5">
        <f>I9*F9</f>
        <v>64</v>
      </c>
      <c r="Q9" s="5">
        <f>6*32</f>
        <v>192</v>
      </c>
      <c r="R9" s="5">
        <v>2</v>
      </c>
      <c r="S9" s="1">
        <v>0</v>
      </c>
    </row>
    <row r="10" spans="1:19" ht="24" customHeight="1">
      <c r="A10" s="1">
        <v>9</v>
      </c>
      <c r="B10" s="1" t="s">
        <v>36</v>
      </c>
      <c r="C10" s="1" t="s">
        <v>37</v>
      </c>
      <c r="D10" s="1">
        <v>40</v>
      </c>
      <c r="E10" s="1">
        <v>2</v>
      </c>
      <c r="F10" s="1">
        <f t="shared" si="0"/>
        <v>42</v>
      </c>
      <c r="G10" s="3">
        <v>41411</v>
      </c>
      <c r="H10" s="3">
        <v>41413</v>
      </c>
      <c r="I10" s="1">
        <f t="shared" ref="I10:I25" si="3">H10-G10</f>
        <v>2</v>
      </c>
      <c r="J10" s="4" t="s">
        <v>38</v>
      </c>
      <c r="K10" s="5">
        <f t="shared" si="2"/>
        <v>4</v>
      </c>
      <c r="L10" s="5">
        <v>5</v>
      </c>
      <c r="M10" s="5">
        <f t="shared" ref="M10:M18" si="4">I10*D10</f>
        <v>80</v>
      </c>
      <c r="N10" s="5">
        <f>2*42</f>
        <v>84</v>
      </c>
      <c r="O10" s="5">
        <f>3*42</f>
        <v>126</v>
      </c>
      <c r="P10" s="5">
        <f>2*42</f>
        <v>84</v>
      </c>
      <c r="Q10" s="5">
        <f>4*42</f>
        <v>168</v>
      </c>
      <c r="R10" s="5">
        <v>2</v>
      </c>
      <c r="S10" s="1">
        <v>0</v>
      </c>
    </row>
    <row r="11" spans="1:19" ht="24" customHeight="1">
      <c r="A11" s="1">
        <v>10</v>
      </c>
      <c r="B11" s="1" t="s">
        <v>36</v>
      </c>
      <c r="C11" s="1" t="s">
        <v>37</v>
      </c>
      <c r="D11" s="1">
        <v>40</v>
      </c>
      <c r="E11" s="1">
        <v>2</v>
      </c>
      <c r="F11" s="1">
        <f t="shared" si="0"/>
        <v>42</v>
      </c>
      <c r="G11" s="3">
        <v>41418</v>
      </c>
      <c r="H11" s="3">
        <v>41420</v>
      </c>
      <c r="I11" s="1">
        <f t="shared" si="3"/>
        <v>2</v>
      </c>
      <c r="J11" s="4" t="s">
        <v>38</v>
      </c>
      <c r="K11" s="5">
        <f t="shared" si="2"/>
        <v>4</v>
      </c>
      <c r="L11" s="5">
        <v>5</v>
      </c>
      <c r="M11" s="5">
        <f t="shared" si="4"/>
        <v>80</v>
      </c>
      <c r="N11" s="5">
        <f>2*42</f>
        <v>84</v>
      </c>
      <c r="O11" s="5">
        <f>3*42</f>
        <v>126</v>
      </c>
      <c r="P11" s="5">
        <f>2*42</f>
        <v>84</v>
      </c>
      <c r="Q11" s="5">
        <f>4*42</f>
        <v>168</v>
      </c>
      <c r="R11" s="5">
        <v>2</v>
      </c>
      <c r="S11" s="1">
        <v>0</v>
      </c>
    </row>
    <row r="12" spans="1:19" ht="24" customHeight="1">
      <c r="A12" s="1">
        <v>11</v>
      </c>
      <c r="B12" s="1" t="s">
        <v>17</v>
      </c>
      <c r="C12" s="1" t="s">
        <v>16</v>
      </c>
      <c r="D12" s="1">
        <v>26</v>
      </c>
      <c r="E12" s="1">
        <v>2</v>
      </c>
      <c r="F12" s="1">
        <f t="shared" si="0"/>
        <v>28</v>
      </c>
      <c r="G12" s="3">
        <v>41428</v>
      </c>
      <c r="H12" s="3">
        <v>41434</v>
      </c>
      <c r="I12" s="1">
        <f t="shared" si="3"/>
        <v>6</v>
      </c>
      <c r="J12" s="4" t="s">
        <v>18</v>
      </c>
      <c r="K12" s="5">
        <f t="shared" si="2"/>
        <v>12</v>
      </c>
      <c r="L12" s="5">
        <v>0</v>
      </c>
      <c r="M12" s="5">
        <f t="shared" si="4"/>
        <v>156</v>
      </c>
      <c r="N12" s="5">
        <f t="shared" ref="N12:N27" si="5">I12*F12</f>
        <v>168</v>
      </c>
      <c r="O12" s="5">
        <f t="shared" ref="O12:O18" si="6">F12*I12</f>
        <v>168</v>
      </c>
      <c r="P12" s="5">
        <f t="shared" ref="P12:P18" si="7">I12*F12</f>
        <v>168</v>
      </c>
      <c r="Q12" s="5">
        <f t="shared" ref="Q12:Q18" si="8">12*F12</f>
        <v>336</v>
      </c>
      <c r="R12" s="5">
        <v>6</v>
      </c>
      <c r="S12" s="1">
        <v>0</v>
      </c>
    </row>
    <row r="13" spans="1:19" ht="24" customHeight="1">
      <c r="A13" s="1">
        <v>12</v>
      </c>
      <c r="B13" s="1" t="s">
        <v>17</v>
      </c>
      <c r="C13" s="1" t="s">
        <v>16</v>
      </c>
      <c r="D13" s="1">
        <v>26</v>
      </c>
      <c r="E13" s="1">
        <v>2</v>
      </c>
      <c r="F13" s="1">
        <f t="shared" si="0"/>
        <v>28</v>
      </c>
      <c r="G13" s="3">
        <v>41470</v>
      </c>
      <c r="H13" s="3">
        <v>41476</v>
      </c>
      <c r="I13" s="1">
        <f t="shared" si="3"/>
        <v>6</v>
      </c>
      <c r="J13" s="4" t="s">
        <v>18</v>
      </c>
      <c r="K13" s="5">
        <f t="shared" si="2"/>
        <v>12</v>
      </c>
      <c r="L13" s="5">
        <v>0</v>
      </c>
      <c r="M13" s="5">
        <f t="shared" si="4"/>
        <v>156</v>
      </c>
      <c r="N13" s="5">
        <f t="shared" si="5"/>
        <v>168</v>
      </c>
      <c r="O13" s="5">
        <f t="shared" si="6"/>
        <v>168</v>
      </c>
      <c r="P13" s="5">
        <f t="shared" si="7"/>
        <v>168</v>
      </c>
      <c r="Q13" s="5">
        <f t="shared" si="8"/>
        <v>336</v>
      </c>
      <c r="R13" s="5">
        <v>6</v>
      </c>
      <c r="S13" s="1">
        <v>0</v>
      </c>
    </row>
    <row r="14" spans="1:19" ht="24" customHeight="1">
      <c r="A14" s="1">
        <v>13</v>
      </c>
      <c r="B14" s="1" t="s">
        <v>17</v>
      </c>
      <c r="C14" s="1" t="s">
        <v>16</v>
      </c>
      <c r="D14" s="1">
        <v>26</v>
      </c>
      <c r="E14" s="1">
        <v>2</v>
      </c>
      <c r="F14" s="1">
        <f t="shared" si="0"/>
        <v>28</v>
      </c>
      <c r="G14" s="3">
        <v>41505</v>
      </c>
      <c r="H14" s="3">
        <v>41511</v>
      </c>
      <c r="I14" s="1">
        <f t="shared" si="3"/>
        <v>6</v>
      </c>
      <c r="J14" s="4" t="s">
        <v>18</v>
      </c>
      <c r="K14" s="5">
        <f t="shared" si="2"/>
        <v>12</v>
      </c>
      <c r="L14" s="5">
        <v>0</v>
      </c>
      <c r="M14" s="5">
        <f t="shared" si="4"/>
        <v>156</v>
      </c>
      <c r="N14" s="5">
        <f t="shared" si="5"/>
        <v>168</v>
      </c>
      <c r="O14" s="5">
        <f t="shared" si="6"/>
        <v>168</v>
      </c>
      <c r="P14" s="5">
        <f t="shared" si="7"/>
        <v>168</v>
      </c>
      <c r="Q14" s="5">
        <f t="shared" si="8"/>
        <v>336</v>
      </c>
      <c r="R14" s="5">
        <v>6</v>
      </c>
      <c r="S14" s="1">
        <v>0</v>
      </c>
    </row>
    <row r="15" spans="1:19" ht="24" customHeight="1">
      <c r="A15" s="1">
        <v>14</v>
      </c>
      <c r="B15" s="1" t="s">
        <v>17</v>
      </c>
      <c r="C15" s="1" t="s">
        <v>16</v>
      </c>
      <c r="D15" s="1">
        <v>26</v>
      </c>
      <c r="E15" s="1">
        <v>2</v>
      </c>
      <c r="F15" s="1">
        <f t="shared" si="0"/>
        <v>28</v>
      </c>
      <c r="G15" s="3">
        <v>41526</v>
      </c>
      <c r="H15" s="3">
        <v>41532</v>
      </c>
      <c r="I15" s="1">
        <f t="shared" si="3"/>
        <v>6</v>
      </c>
      <c r="J15" s="4" t="s">
        <v>18</v>
      </c>
      <c r="K15" s="5">
        <f t="shared" si="2"/>
        <v>12</v>
      </c>
      <c r="L15" s="5">
        <v>0</v>
      </c>
      <c r="M15" s="5">
        <f t="shared" si="4"/>
        <v>156</v>
      </c>
      <c r="N15" s="5">
        <f t="shared" si="5"/>
        <v>168</v>
      </c>
      <c r="O15" s="5">
        <f t="shared" si="6"/>
        <v>168</v>
      </c>
      <c r="P15" s="5">
        <f t="shared" si="7"/>
        <v>168</v>
      </c>
      <c r="Q15" s="5">
        <f t="shared" si="8"/>
        <v>336</v>
      </c>
      <c r="R15" s="5">
        <v>6</v>
      </c>
      <c r="S15" s="1">
        <v>0</v>
      </c>
    </row>
    <row r="16" spans="1:19" ht="24" customHeight="1">
      <c r="A16" s="1">
        <v>15</v>
      </c>
      <c r="B16" s="1" t="s">
        <v>17</v>
      </c>
      <c r="C16" s="1" t="s">
        <v>16</v>
      </c>
      <c r="D16" s="1">
        <v>26</v>
      </c>
      <c r="E16" s="1">
        <v>2</v>
      </c>
      <c r="F16" s="1">
        <f t="shared" si="0"/>
        <v>28</v>
      </c>
      <c r="G16" s="3">
        <v>41540</v>
      </c>
      <c r="H16" s="3">
        <v>41546</v>
      </c>
      <c r="I16" s="1">
        <f t="shared" si="3"/>
        <v>6</v>
      </c>
      <c r="J16" s="4" t="s">
        <v>18</v>
      </c>
      <c r="K16" s="5">
        <f t="shared" si="2"/>
        <v>12</v>
      </c>
      <c r="L16" s="5">
        <v>0</v>
      </c>
      <c r="M16" s="5">
        <f t="shared" si="4"/>
        <v>156</v>
      </c>
      <c r="N16" s="5">
        <f t="shared" si="5"/>
        <v>168</v>
      </c>
      <c r="O16" s="5">
        <f t="shared" si="6"/>
        <v>168</v>
      </c>
      <c r="P16" s="5">
        <f t="shared" si="7"/>
        <v>168</v>
      </c>
      <c r="Q16" s="5">
        <f t="shared" si="8"/>
        <v>336</v>
      </c>
      <c r="R16" s="5">
        <v>6</v>
      </c>
      <c r="S16" s="1">
        <v>0</v>
      </c>
    </row>
    <row r="17" spans="1:19" ht="24" customHeight="1">
      <c r="A17" s="1">
        <v>16</v>
      </c>
      <c r="B17" s="1" t="s">
        <v>17</v>
      </c>
      <c r="C17" s="1" t="s">
        <v>16</v>
      </c>
      <c r="D17" s="1">
        <v>26</v>
      </c>
      <c r="E17" s="1">
        <v>2</v>
      </c>
      <c r="F17" s="1">
        <f t="shared" si="0"/>
        <v>28</v>
      </c>
      <c r="G17" s="3">
        <v>41547</v>
      </c>
      <c r="H17" s="3">
        <v>41553</v>
      </c>
      <c r="I17" s="1">
        <f t="shared" si="3"/>
        <v>6</v>
      </c>
      <c r="J17" s="4" t="s">
        <v>18</v>
      </c>
      <c r="K17" s="5">
        <f t="shared" si="2"/>
        <v>12</v>
      </c>
      <c r="L17" s="5">
        <v>0</v>
      </c>
      <c r="M17" s="5">
        <f t="shared" si="4"/>
        <v>156</v>
      </c>
      <c r="N17" s="5">
        <f t="shared" si="5"/>
        <v>168</v>
      </c>
      <c r="O17" s="5">
        <f t="shared" si="6"/>
        <v>168</v>
      </c>
      <c r="P17" s="5">
        <f t="shared" si="7"/>
        <v>168</v>
      </c>
      <c r="Q17" s="5">
        <f t="shared" si="8"/>
        <v>336</v>
      </c>
      <c r="R17" s="5">
        <v>6</v>
      </c>
      <c r="S17" s="1">
        <v>0</v>
      </c>
    </row>
    <row r="18" spans="1:19" ht="24" customHeight="1">
      <c r="A18" s="1">
        <v>17</v>
      </c>
      <c r="B18" s="1" t="s">
        <v>17</v>
      </c>
      <c r="C18" s="1" t="s">
        <v>16</v>
      </c>
      <c r="D18" s="1">
        <v>26</v>
      </c>
      <c r="E18" s="1">
        <v>2</v>
      </c>
      <c r="F18" s="1">
        <f t="shared" si="0"/>
        <v>28</v>
      </c>
      <c r="G18" s="3">
        <v>41554</v>
      </c>
      <c r="H18" s="3">
        <v>41560</v>
      </c>
      <c r="I18" s="1">
        <f t="shared" si="3"/>
        <v>6</v>
      </c>
      <c r="J18" s="4" t="s">
        <v>18</v>
      </c>
      <c r="K18" s="5">
        <f t="shared" si="2"/>
        <v>12</v>
      </c>
      <c r="L18" s="5">
        <v>0</v>
      </c>
      <c r="M18" s="5">
        <f t="shared" si="4"/>
        <v>156</v>
      </c>
      <c r="N18" s="5">
        <f t="shared" si="5"/>
        <v>168</v>
      </c>
      <c r="O18" s="5">
        <f t="shared" si="6"/>
        <v>168</v>
      </c>
      <c r="P18" s="5">
        <f t="shared" si="7"/>
        <v>168</v>
      </c>
      <c r="Q18" s="5">
        <f t="shared" si="8"/>
        <v>336</v>
      </c>
      <c r="R18" s="5">
        <v>6</v>
      </c>
      <c r="S18" s="1">
        <v>0</v>
      </c>
    </row>
    <row r="19" spans="1:19" ht="24" customHeight="1">
      <c r="A19" s="1">
        <v>18</v>
      </c>
      <c r="B19" s="1" t="s">
        <v>39</v>
      </c>
      <c r="C19" s="1" t="s">
        <v>41</v>
      </c>
      <c r="D19" s="1">
        <v>26</v>
      </c>
      <c r="E19" s="1">
        <v>3</v>
      </c>
      <c r="F19" s="1">
        <f t="shared" si="0"/>
        <v>29</v>
      </c>
      <c r="G19" s="3">
        <v>41557</v>
      </c>
      <c r="H19" s="3">
        <v>41559</v>
      </c>
      <c r="I19" s="1">
        <f t="shared" si="3"/>
        <v>2</v>
      </c>
      <c r="J19" s="4" t="s">
        <v>40</v>
      </c>
      <c r="K19" s="5">
        <v>0</v>
      </c>
      <c r="L19" s="5">
        <f>F19*I19</f>
        <v>58</v>
      </c>
      <c r="M19" s="5">
        <v>0</v>
      </c>
      <c r="N19" s="5">
        <f t="shared" si="5"/>
        <v>58</v>
      </c>
      <c r="O19" s="5">
        <v>58</v>
      </c>
      <c r="P19" s="5">
        <v>29</v>
      </c>
      <c r="Q19" s="5">
        <f>5*29</f>
        <v>145</v>
      </c>
      <c r="R19" s="5">
        <v>2</v>
      </c>
      <c r="S19" s="1">
        <v>1</v>
      </c>
    </row>
    <row r="20" spans="1:19" ht="27" customHeight="1">
      <c r="A20" s="1">
        <v>19</v>
      </c>
      <c r="B20" s="1" t="s">
        <v>17</v>
      </c>
      <c r="C20" s="1" t="s">
        <v>16</v>
      </c>
      <c r="D20" s="1">
        <v>26</v>
      </c>
      <c r="E20" s="1">
        <v>2</v>
      </c>
      <c r="F20" s="1">
        <f t="shared" si="0"/>
        <v>28</v>
      </c>
      <c r="G20" s="3">
        <v>41561</v>
      </c>
      <c r="H20" s="3">
        <v>41567</v>
      </c>
      <c r="I20" s="1">
        <f t="shared" si="3"/>
        <v>6</v>
      </c>
      <c r="J20" s="4" t="s">
        <v>18</v>
      </c>
      <c r="K20" s="5">
        <f t="shared" ref="K20:K27" si="9">I20*E20</f>
        <v>12</v>
      </c>
      <c r="L20" s="5">
        <v>0</v>
      </c>
      <c r="M20" s="5">
        <f t="shared" ref="M20:M27" si="10">I20*D20</f>
        <v>156</v>
      </c>
      <c r="N20" s="5">
        <f t="shared" si="5"/>
        <v>168</v>
      </c>
      <c r="O20" s="5">
        <f t="shared" ref="O20:O27" si="11">F20*I20</f>
        <v>168</v>
      </c>
      <c r="P20" s="5">
        <f t="shared" ref="P20:P27" si="12">I20*F20</f>
        <v>168</v>
      </c>
      <c r="Q20" s="5">
        <f t="shared" ref="Q20:Q27" si="13">12*F20</f>
        <v>336</v>
      </c>
      <c r="R20" s="5">
        <v>6</v>
      </c>
      <c r="S20" s="1">
        <v>0</v>
      </c>
    </row>
    <row r="21" spans="1:19" s="22" customFormat="1" ht="24" customHeight="1">
      <c r="A21" s="1">
        <v>20</v>
      </c>
      <c r="B21" s="1" t="s">
        <v>17</v>
      </c>
      <c r="C21" s="1" t="s">
        <v>16</v>
      </c>
      <c r="D21" s="1">
        <v>26</v>
      </c>
      <c r="E21" s="1">
        <v>2</v>
      </c>
      <c r="F21" s="1">
        <f t="shared" si="0"/>
        <v>28</v>
      </c>
      <c r="G21" s="3">
        <v>41582</v>
      </c>
      <c r="H21" s="3">
        <v>41588</v>
      </c>
      <c r="I21" s="1">
        <f t="shared" si="3"/>
        <v>6</v>
      </c>
      <c r="J21" s="4" t="s">
        <v>18</v>
      </c>
      <c r="K21" s="5">
        <f t="shared" si="9"/>
        <v>12</v>
      </c>
      <c r="L21" s="5">
        <v>0</v>
      </c>
      <c r="M21" s="5">
        <f t="shared" si="10"/>
        <v>156</v>
      </c>
      <c r="N21" s="5">
        <f t="shared" si="5"/>
        <v>168</v>
      </c>
      <c r="O21" s="5">
        <f t="shared" si="11"/>
        <v>168</v>
      </c>
      <c r="P21" s="5">
        <f t="shared" si="12"/>
        <v>168</v>
      </c>
      <c r="Q21" s="5">
        <f t="shared" si="13"/>
        <v>336</v>
      </c>
      <c r="R21" s="5">
        <v>6</v>
      </c>
      <c r="S21" s="1">
        <v>0</v>
      </c>
    </row>
    <row r="22" spans="1:19" ht="34.5" customHeight="1">
      <c r="A22" s="1">
        <v>21</v>
      </c>
      <c r="B22" s="1" t="s">
        <v>17</v>
      </c>
      <c r="C22" s="1" t="s">
        <v>16</v>
      </c>
      <c r="D22" s="1">
        <v>26</v>
      </c>
      <c r="E22" s="1">
        <v>2</v>
      </c>
      <c r="F22" s="1">
        <f t="shared" si="0"/>
        <v>28</v>
      </c>
      <c r="G22" s="3">
        <v>41590</v>
      </c>
      <c r="H22" s="3">
        <v>41596</v>
      </c>
      <c r="I22" s="1">
        <f t="shared" si="3"/>
        <v>6</v>
      </c>
      <c r="J22" s="4" t="s">
        <v>18</v>
      </c>
      <c r="K22" s="5">
        <f t="shared" si="9"/>
        <v>12</v>
      </c>
      <c r="L22" s="5">
        <v>0</v>
      </c>
      <c r="M22" s="5">
        <f t="shared" si="10"/>
        <v>156</v>
      </c>
      <c r="N22" s="5">
        <f t="shared" si="5"/>
        <v>168</v>
      </c>
      <c r="O22" s="5">
        <f t="shared" si="11"/>
        <v>168</v>
      </c>
      <c r="P22" s="5">
        <f t="shared" si="12"/>
        <v>168</v>
      </c>
      <c r="Q22" s="5">
        <f t="shared" si="13"/>
        <v>336</v>
      </c>
      <c r="R22" s="5">
        <v>6</v>
      </c>
      <c r="S22" s="1">
        <v>0</v>
      </c>
    </row>
    <row r="23" spans="1:19" ht="36.75" customHeight="1">
      <c r="A23" s="1">
        <v>22</v>
      </c>
      <c r="B23" s="1" t="s">
        <v>17</v>
      </c>
      <c r="C23" s="1" t="s">
        <v>16</v>
      </c>
      <c r="D23" s="1">
        <v>26</v>
      </c>
      <c r="E23" s="1">
        <v>2</v>
      </c>
      <c r="F23" s="1">
        <f t="shared" si="0"/>
        <v>28</v>
      </c>
      <c r="G23" s="3">
        <v>41603</v>
      </c>
      <c r="H23" s="3">
        <v>41609</v>
      </c>
      <c r="I23" s="1">
        <f t="shared" si="3"/>
        <v>6</v>
      </c>
      <c r="J23" s="4" t="s">
        <v>18</v>
      </c>
      <c r="K23" s="5">
        <f t="shared" si="9"/>
        <v>12</v>
      </c>
      <c r="L23" s="5">
        <v>0</v>
      </c>
      <c r="M23" s="5">
        <f t="shared" si="10"/>
        <v>156</v>
      </c>
      <c r="N23" s="5">
        <f t="shared" si="5"/>
        <v>168</v>
      </c>
      <c r="O23" s="5">
        <f t="shared" si="11"/>
        <v>168</v>
      </c>
      <c r="P23" s="5">
        <f t="shared" si="12"/>
        <v>168</v>
      </c>
      <c r="Q23" s="5">
        <f t="shared" si="13"/>
        <v>336</v>
      </c>
      <c r="R23" s="5">
        <v>6</v>
      </c>
      <c r="S23" s="1">
        <v>0</v>
      </c>
    </row>
    <row r="24" spans="1:19" ht="20.25" customHeight="1">
      <c r="A24" s="1">
        <v>23</v>
      </c>
      <c r="B24" s="1" t="s">
        <v>17</v>
      </c>
      <c r="C24" s="1" t="s">
        <v>16</v>
      </c>
      <c r="D24" s="1">
        <v>26</v>
      </c>
      <c r="E24" s="1">
        <v>2</v>
      </c>
      <c r="F24" s="1">
        <f t="shared" si="0"/>
        <v>28</v>
      </c>
      <c r="G24" s="3">
        <v>41610</v>
      </c>
      <c r="H24" s="3">
        <v>41616</v>
      </c>
      <c r="I24" s="1">
        <f t="shared" si="3"/>
        <v>6</v>
      </c>
      <c r="J24" s="4" t="s">
        <v>18</v>
      </c>
      <c r="K24" s="5">
        <f t="shared" si="9"/>
        <v>12</v>
      </c>
      <c r="L24" s="5">
        <v>0</v>
      </c>
      <c r="M24" s="5">
        <f t="shared" si="10"/>
        <v>156</v>
      </c>
      <c r="N24" s="5">
        <f t="shared" si="5"/>
        <v>168</v>
      </c>
      <c r="O24" s="5">
        <f t="shared" si="11"/>
        <v>168</v>
      </c>
      <c r="P24" s="5">
        <f t="shared" si="12"/>
        <v>168</v>
      </c>
      <c r="Q24" s="5">
        <f t="shared" si="13"/>
        <v>336</v>
      </c>
      <c r="R24" s="5">
        <v>6</v>
      </c>
      <c r="S24" s="1">
        <v>0</v>
      </c>
    </row>
    <row r="25" spans="1:19" ht="18.75" customHeight="1">
      <c r="A25" s="1">
        <v>24</v>
      </c>
      <c r="B25" s="1" t="s">
        <v>17</v>
      </c>
      <c r="C25" s="1" t="s">
        <v>16</v>
      </c>
      <c r="D25" s="1">
        <v>26</v>
      </c>
      <c r="E25" s="1">
        <v>2</v>
      </c>
      <c r="F25" s="1">
        <f t="shared" si="0"/>
        <v>28</v>
      </c>
      <c r="G25" s="3">
        <v>41617</v>
      </c>
      <c r="H25" s="3">
        <v>41623</v>
      </c>
      <c r="I25" s="1">
        <f t="shared" si="3"/>
        <v>6</v>
      </c>
      <c r="J25" s="4" t="s">
        <v>18</v>
      </c>
      <c r="K25" s="5">
        <f t="shared" si="9"/>
        <v>12</v>
      </c>
      <c r="L25" s="5">
        <v>0</v>
      </c>
      <c r="M25" s="5">
        <f t="shared" si="10"/>
        <v>156</v>
      </c>
      <c r="N25" s="5">
        <f t="shared" si="5"/>
        <v>168</v>
      </c>
      <c r="O25" s="5">
        <f t="shared" si="11"/>
        <v>168</v>
      </c>
      <c r="P25" s="5">
        <f t="shared" si="12"/>
        <v>168</v>
      </c>
      <c r="Q25" s="5">
        <f t="shared" si="13"/>
        <v>336</v>
      </c>
      <c r="R25" s="5">
        <v>6</v>
      </c>
      <c r="S25" s="1">
        <v>0</v>
      </c>
    </row>
    <row r="26" spans="1:19" ht="17.25" customHeight="1">
      <c r="A26" s="1">
        <v>25</v>
      </c>
      <c r="B26" s="15" t="s">
        <v>48</v>
      </c>
      <c r="C26" s="1" t="s">
        <v>47</v>
      </c>
      <c r="D26" s="1">
        <v>26</v>
      </c>
      <c r="E26" s="1">
        <v>2</v>
      </c>
      <c r="F26" s="1">
        <f t="shared" si="0"/>
        <v>28</v>
      </c>
      <c r="G26" s="3" t="s">
        <v>53</v>
      </c>
      <c r="H26" s="3" t="s">
        <v>53</v>
      </c>
      <c r="I26" s="1">
        <v>6</v>
      </c>
      <c r="J26" s="4" t="s">
        <v>18</v>
      </c>
      <c r="K26" s="5">
        <f t="shared" si="9"/>
        <v>12</v>
      </c>
      <c r="L26" s="5">
        <v>0</v>
      </c>
      <c r="M26" s="5">
        <f t="shared" si="10"/>
        <v>156</v>
      </c>
      <c r="N26" s="5">
        <f t="shared" si="5"/>
        <v>168</v>
      </c>
      <c r="O26" s="5">
        <f t="shared" si="11"/>
        <v>168</v>
      </c>
      <c r="P26" s="5">
        <f t="shared" si="12"/>
        <v>168</v>
      </c>
      <c r="Q26" s="5">
        <f t="shared" si="13"/>
        <v>336</v>
      </c>
      <c r="R26" s="5">
        <v>6</v>
      </c>
      <c r="S26" s="1">
        <v>0</v>
      </c>
    </row>
    <row r="27" spans="1:19" ht="24" customHeight="1">
      <c r="A27" s="1">
        <v>26</v>
      </c>
      <c r="B27" s="15" t="s">
        <v>48</v>
      </c>
      <c r="C27" s="1" t="s">
        <v>47</v>
      </c>
      <c r="D27" s="1">
        <v>26</v>
      </c>
      <c r="E27" s="1">
        <v>2</v>
      </c>
      <c r="F27" s="1">
        <f t="shared" si="0"/>
        <v>28</v>
      </c>
      <c r="G27" s="3" t="s">
        <v>53</v>
      </c>
      <c r="H27" s="3" t="s">
        <v>53</v>
      </c>
      <c r="I27" s="1">
        <v>6</v>
      </c>
      <c r="J27" s="4" t="s">
        <v>18</v>
      </c>
      <c r="K27" s="5">
        <f t="shared" si="9"/>
        <v>12</v>
      </c>
      <c r="L27" s="5">
        <v>0</v>
      </c>
      <c r="M27" s="5">
        <f t="shared" si="10"/>
        <v>156</v>
      </c>
      <c r="N27" s="5">
        <f t="shared" si="5"/>
        <v>168</v>
      </c>
      <c r="O27" s="5">
        <f t="shared" si="11"/>
        <v>168</v>
      </c>
      <c r="P27" s="5">
        <f t="shared" si="12"/>
        <v>168</v>
      </c>
      <c r="Q27" s="5">
        <f t="shared" si="13"/>
        <v>336</v>
      </c>
      <c r="R27" s="5">
        <v>6</v>
      </c>
      <c r="S27" s="1">
        <v>0</v>
      </c>
    </row>
    <row r="28" spans="1:19" ht="24" customHeight="1">
      <c r="A28" s="1">
        <v>27</v>
      </c>
      <c r="B28" s="15" t="s">
        <v>51</v>
      </c>
      <c r="C28" s="15" t="s">
        <v>52</v>
      </c>
      <c r="D28" s="15">
        <v>1</v>
      </c>
      <c r="E28" s="15">
        <v>0</v>
      </c>
      <c r="F28" s="15">
        <f t="shared" si="0"/>
        <v>1</v>
      </c>
      <c r="G28" s="3" t="s">
        <v>53</v>
      </c>
      <c r="H28" s="3" t="s">
        <v>53</v>
      </c>
      <c r="I28" s="1"/>
      <c r="J28" s="4" t="s">
        <v>18</v>
      </c>
      <c r="K28" s="5">
        <v>200</v>
      </c>
      <c r="L28" s="5">
        <v>0</v>
      </c>
      <c r="M28" s="5">
        <v>0</v>
      </c>
      <c r="N28" s="5">
        <v>200</v>
      </c>
      <c r="O28" s="5">
        <v>200</v>
      </c>
      <c r="P28" s="5">
        <v>200</v>
      </c>
      <c r="Q28" s="5">
        <v>0</v>
      </c>
      <c r="R28" s="5">
        <v>0</v>
      </c>
      <c r="S28" s="1">
        <v>0</v>
      </c>
    </row>
    <row r="29" spans="1:19" ht="24" customHeight="1">
      <c r="A29" s="1">
        <v>28</v>
      </c>
      <c r="B29" s="15" t="s">
        <v>51</v>
      </c>
      <c r="C29" s="15" t="s">
        <v>52</v>
      </c>
      <c r="D29" s="15">
        <v>1</v>
      </c>
      <c r="E29" s="15">
        <v>0</v>
      </c>
      <c r="F29" s="15">
        <v>1</v>
      </c>
      <c r="G29" s="3" t="s">
        <v>53</v>
      </c>
      <c r="H29" s="3" t="s">
        <v>53</v>
      </c>
      <c r="I29" s="1"/>
      <c r="J29" s="4" t="s">
        <v>18</v>
      </c>
      <c r="K29" s="5">
        <v>0</v>
      </c>
      <c r="L29" s="5">
        <v>150</v>
      </c>
      <c r="M29" s="5">
        <v>0</v>
      </c>
      <c r="N29" s="5">
        <v>150</v>
      </c>
      <c r="O29" s="5">
        <v>150</v>
      </c>
      <c r="P29" s="5">
        <v>150</v>
      </c>
      <c r="Q29" s="5">
        <v>0</v>
      </c>
      <c r="R29" s="5">
        <v>0</v>
      </c>
      <c r="S29" s="1">
        <v>0</v>
      </c>
    </row>
    <row r="30" spans="1:19" ht="24" customHeight="1">
      <c r="A30" s="1">
        <v>29</v>
      </c>
      <c r="B30" s="15" t="s">
        <v>51</v>
      </c>
      <c r="C30" s="15" t="s">
        <v>52</v>
      </c>
      <c r="D30" s="15">
        <v>1</v>
      </c>
      <c r="E30" s="15">
        <v>0</v>
      </c>
      <c r="F30" s="15">
        <v>1</v>
      </c>
      <c r="G30" s="3" t="s">
        <v>53</v>
      </c>
      <c r="H30" s="3" t="s">
        <v>53</v>
      </c>
      <c r="I30" s="1"/>
      <c r="J30" s="4" t="s">
        <v>18</v>
      </c>
      <c r="K30" s="5">
        <v>0</v>
      </c>
      <c r="L30" s="5">
        <v>0</v>
      </c>
      <c r="M30" s="5">
        <v>150</v>
      </c>
      <c r="N30" s="5">
        <v>150</v>
      </c>
      <c r="O30" s="5">
        <v>150</v>
      </c>
      <c r="P30" s="5">
        <v>150</v>
      </c>
      <c r="Q30" s="5">
        <v>0</v>
      </c>
      <c r="R30" s="5">
        <v>0</v>
      </c>
      <c r="S30" s="1">
        <v>0</v>
      </c>
    </row>
    <row r="31" spans="1:19" ht="24" customHeight="1">
      <c r="J31" s="13" t="s">
        <v>43</v>
      </c>
      <c r="K31" s="14">
        <f t="shared" ref="K31:S31" si="14">SUM(K2:K30)</f>
        <v>448</v>
      </c>
      <c r="L31" s="14">
        <f t="shared" si="14"/>
        <v>442</v>
      </c>
      <c r="M31" s="14">
        <f t="shared" si="14"/>
        <v>3274</v>
      </c>
      <c r="N31" s="14">
        <f t="shared" si="14"/>
        <v>4174</v>
      </c>
      <c r="O31" s="14">
        <f t="shared" si="14"/>
        <v>4322</v>
      </c>
      <c r="P31" s="14">
        <f t="shared" si="14"/>
        <v>4095</v>
      </c>
      <c r="Q31" s="14">
        <f t="shared" si="14"/>
        <v>7505</v>
      </c>
      <c r="R31" s="14">
        <f t="shared" si="14"/>
        <v>127</v>
      </c>
      <c r="S31" s="14">
        <f t="shared" si="14"/>
        <v>2</v>
      </c>
    </row>
  </sheetData>
  <autoFilter ref="C1:C34"/>
  <sortState ref="B2:T27">
    <sortCondition ref="G2:G27"/>
  </sortState>
  <pageMargins left="0.31496062992125984" right="0.31496062992125984" top="0.74803149606299213" bottom="0.74803149606299213" header="0.31496062992125984" footer="0.31496062992125984"/>
  <pageSetup paperSize="9" scale="61" orientation="landscape" r:id="rId1"/>
  <headerFooter>
    <oddHeader>&amp;LNumer postępowania ZP-29/FRSE/2012&amp;CPlanowany terminarz szkoleń - zapotrzebowanie związane z wyżywieniem, zakwaterowaniem oraz salami konferencyjnymi&amp;RZałącznik nr 2a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4:G18"/>
  <sheetViews>
    <sheetView workbookViewId="0">
      <selection activeCell="A15" sqref="A15:XFD15"/>
    </sheetView>
  </sheetViews>
  <sheetFormatPr defaultRowHeight="14.25"/>
  <cols>
    <col min="1" max="1" width="20.25" customWidth="1"/>
    <col min="2" max="7" width="14.125" customWidth="1"/>
  </cols>
  <sheetData>
    <row r="4" spans="1:7" ht="25.5">
      <c r="A4" s="2" t="s">
        <v>22</v>
      </c>
      <c r="B4" s="2" t="s">
        <v>30</v>
      </c>
      <c r="C4" s="2" t="s">
        <v>31</v>
      </c>
      <c r="D4" s="2" t="s">
        <v>32</v>
      </c>
      <c r="E4" s="2" t="s">
        <v>33</v>
      </c>
      <c r="F4" s="2" t="s">
        <v>34</v>
      </c>
      <c r="G4" s="2" t="s">
        <v>35</v>
      </c>
    </row>
    <row r="5" spans="1:7" ht="25.5" customHeight="1">
      <c r="A5" s="6" t="str">
        <f>Arkusz1!K1</f>
        <v>nocleg w pokoju 1 osobowym</v>
      </c>
      <c r="B5" s="6">
        <f>Arkusz1!K31</f>
        <v>448</v>
      </c>
      <c r="C5" s="8">
        <v>78.7</v>
      </c>
      <c r="D5" s="9">
        <v>0.08</v>
      </c>
      <c r="E5" s="8">
        <f>C5+C5*D5</f>
        <v>84.996000000000009</v>
      </c>
      <c r="F5" s="8">
        <f>C5*B5</f>
        <v>35257.599999999999</v>
      </c>
      <c r="G5" s="8">
        <f>B5*E5</f>
        <v>38078.208000000006</v>
      </c>
    </row>
    <row r="6" spans="1:7" ht="25.5">
      <c r="A6" s="6" t="str">
        <f>Arkusz1!L1</f>
        <v>nocleg w pokoju 2 osobowym</v>
      </c>
      <c r="B6" s="6">
        <f>Arkusz1!L31</f>
        <v>442</v>
      </c>
      <c r="C6" s="8">
        <f>120.37/2</f>
        <v>60.185000000000002</v>
      </c>
      <c r="D6" s="9">
        <v>0.08</v>
      </c>
      <c r="E6" s="8">
        <f t="shared" ref="E6:E17" si="0">C6+C6*D6</f>
        <v>64.999800000000008</v>
      </c>
      <c r="F6" s="8">
        <f t="shared" ref="F6:F17" si="1">C6*B6</f>
        <v>26601.77</v>
      </c>
      <c r="G6" s="8">
        <f t="shared" ref="G6:G17" si="2">B6*E6</f>
        <v>28729.911600000003</v>
      </c>
    </row>
    <row r="7" spans="1:7" ht="25.5">
      <c r="A7" s="6" t="str">
        <f>Arkusz1!M1</f>
        <v>nocleg w pokoju 5 osobowym</v>
      </c>
      <c r="B7" s="6">
        <f>Arkusz1!M31</f>
        <v>3274</v>
      </c>
      <c r="C7" s="8">
        <v>32.409999999999997</v>
      </c>
      <c r="D7" s="9">
        <v>0.08</v>
      </c>
      <c r="E7" s="8">
        <f t="shared" si="0"/>
        <v>35.002799999999993</v>
      </c>
      <c r="F7" s="8">
        <f t="shared" si="1"/>
        <v>106110.33999999998</v>
      </c>
      <c r="G7" s="8">
        <f t="shared" si="2"/>
        <v>114599.16719999998</v>
      </c>
    </row>
    <row r="8" spans="1:7">
      <c r="A8" s="6" t="e">
        <f>Arkusz1!#REF!</f>
        <v>#REF!</v>
      </c>
      <c r="B8" s="6" t="e">
        <f>Arkusz1!#REF!</f>
        <v>#REF!</v>
      </c>
      <c r="C8" s="8">
        <v>32.409999999999997</v>
      </c>
      <c r="D8" s="9">
        <v>0.08</v>
      </c>
      <c r="E8" s="8">
        <f t="shared" si="0"/>
        <v>35.002799999999993</v>
      </c>
      <c r="F8" s="8" t="e">
        <f t="shared" si="1"/>
        <v>#REF!</v>
      </c>
      <c r="G8" s="8" t="e">
        <f t="shared" si="2"/>
        <v>#REF!</v>
      </c>
    </row>
    <row r="9" spans="1:7" ht="25.5">
      <c r="A9" s="6" t="s">
        <v>13</v>
      </c>
      <c r="B9" s="6">
        <f>Arkusz1!R31</f>
        <v>127</v>
      </c>
      <c r="C9" s="8">
        <v>772.36</v>
      </c>
      <c r="D9" s="9">
        <v>0.23</v>
      </c>
      <c r="E9" s="8">
        <f t="shared" si="0"/>
        <v>950.00279999999998</v>
      </c>
      <c r="F9" s="8">
        <f t="shared" si="1"/>
        <v>98089.72</v>
      </c>
      <c r="G9" s="8">
        <f t="shared" si="2"/>
        <v>120650.3556</v>
      </c>
    </row>
    <row r="10" spans="1:7" ht="25.5">
      <c r="A10" s="6" t="s">
        <v>23</v>
      </c>
      <c r="B10" s="6">
        <f>Arkusz1!S31</f>
        <v>2</v>
      </c>
      <c r="C10" s="8">
        <v>691.06</v>
      </c>
      <c r="D10" s="9">
        <v>0.23</v>
      </c>
      <c r="E10" s="8">
        <f t="shared" si="0"/>
        <v>850.00379999999996</v>
      </c>
      <c r="F10" s="8">
        <f t="shared" si="1"/>
        <v>1382.12</v>
      </c>
      <c r="G10" s="8">
        <f t="shared" si="2"/>
        <v>1700.0075999999999</v>
      </c>
    </row>
    <row r="11" spans="1:7">
      <c r="A11" s="7" t="s">
        <v>24</v>
      </c>
      <c r="B11" s="6">
        <f>Arkusz1!N31</f>
        <v>4174</v>
      </c>
      <c r="C11" s="8">
        <v>16.670000000000002</v>
      </c>
      <c r="D11" s="9">
        <v>0.08</v>
      </c>
      <c r="E11" s="8">
        <f t="shared" si="0"/>
        <v>18.003600000000002</v>
      </c>
      <c r="F11" s="8">
        <f t="shared" si="1"/>
        <v>69580.58</v>
      </c>
      <c r="G11" s="8">
        <f t="shared" si="2"/>
        <v>75147.026400000002</v>
      </c>
    </row>
    <row r="12" spans="1:7">
      <c r="A12" s="6" t="s">
        <v>25</v>
      </c>
      <c r="B12" s="6">
        <f>Arkusz1!O31</f>
        <v>4322</v>
      </c>
      <c r="C12" s="8">
        <v>26.85</v>
      </c>
      <c r="D12" s="9">
        <v>0.08</v>
      </c>
      <c r="E12" s="8">
        <f t="shared" si="0"/>
        <v>28.998000000000001</v>
      </c>
      <c r="F12" s="8">
        <f t="shared" si="1"/>
        <v>116045.70000000001</v>
      </c>
      <c r="G12" s="8">
        <f t="shared" si="2"/>
        <v>125329.356</v>
      </c>
    </row>
    <row r="13" spans="1:7">
      <c r="A13" s="6" t="s">
        <v>26</v>
      </c>
      <c r="B13" s="6">
        <f>Arkusz1!P31</f>
        <v>4095</v>
      </c>
      <c r="C13" s="8">
        <v>16.670000000000002</v>
      </c>
      <c r="D13" s="9">
        <v>0.08</v>
      </c>
      <c r="E13" s="8">
        <f t="shared" si="0"/>
        <v>18.003600000000002</v>
      </c>
      <c r="F13" s="8">
        <f t="shared" si="1"/>
        <v>68263.650000000009</v>
      </c>
      <c r="G13" s="8">
        <f t="shared" si="2"/>
        <v>73724.742000000013</v>
      </c>
    </row>
    <row r="14" spans="1:7">
      <c r="A14" s="6" t="s">
        <v>27</v>
      </c>
      <c r="B14" s="6">
        <f>Arkusz1!Q31</f>
        <v>7505</v>
      </c>
      <c r="C14" s="8">
        <v>9.75</v>
      </c>
      <c r="D14" s="9">
        <v>0.23</v>
      </c>
      <c r="E14" s="8">
        <f t="shared" si="0"/>
        <v>11.9925</v>
      </c>
      <c r="F14" s="8">
        <f t="shared" si="1"/>
        <v>73173.75</v>
      </c>
      <c r="G14" s="8">
        <f t="shared" si="2"/>
        <v>90003.712499999994</v>
      </c>
    </row>
    <row r="15" spans="1:7" ht="38.25">
      <c r="A15" s="6" t="s">
        <v>28</v>
      </c>
      <c r="B15" s="6">
        <v>200</v>
      </c>
      <c r="C15" s="8">
        <v>166.7</v>
      </c>
      <c r="D15" s="9">
        <v>0.08</v>
      </c>
      <c r="E15" s="8">
        <f t="shared" si="0"/>
        <v>180.036</v>
      </c>
      <c r="F15" s="8">
        <f t="shared" si="1"/>
        <v>33340</v>
      </c>
      <c r="G15" s="8">
        <f t="shared" si="2"/>
        <v>36007.199999999997</v>
      </c>
    </row>
    <row r="16" spans="1:7" ht="43.5" customHeight="1">
      <c r="A16" s="6" t="s">
        <v>44</v>
      </c>
      <c r="B16" s="6">
        <v>150</v>
      </c>
      <c r="C16" s="8">
        <v>120.49</v>
      </c>
      <c r="D16" s="9">
        <v>0.08</v>
      </c>
      <c r="E16" s="8">
        <f t="shared" si="0"/>
        <v>130.1292</v>
      </c>
      <c r="F16" s="10">
        <f t="shared" si="1"/>
        <v>18073.5</v>
      </c>
      <c r="G16" s="8">
        <f t="shared" si="2"/>
        <v>19519.38</v>
      </c>
    </row>
    <row r="17" spans="1:7" ht="39" thickBot="1">
      <c r="A17" s="6" t="s">
        <v>29</v>
      </c>
      <c r="B17" s="6">
        <v>150</v>
      </c>
      <c r="C17" s="8">
        <v>55.56</v>
      </c>
      <c r="D17" s="9">
        <v>0.08</v>
      </c>
      <c r="E17" s="8">
        <f t="shared" si="0"/>
        <v>60.004800000000003</v>
      </c>
      <c r="F17" s="10">
        <f t="shared" si="1"/>
        <v>8334</v>
      </c>
      <c r="G17" s="10">
        <f t="shared" si="2"/>
        <v>9000.7200000000012</v>
      </c>
    </row>
    <row r="18" spans="1:7" ht="26.25" customHeight="1" thickBot="1">
      <c r="F18" s="11" t="e">
        <f>SUM(F5:F17)</f>
        <v>#REF!</v>
      </c>
      <c r="G18" s="12" t="e">
        <f>SUM(G5:G17)</f>
        <v>#REF!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&amp;LSzacunkowa kalkulacja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Bielska</dc:creator>
  <cp:lastModifiedBy>smalinowska</cp:lastModifiedBy>
  <cp:lastPrinted>2012-10-05T12:31:03Z</cp:lastPrinted>
  <dcterms:created xsi:type="dcterms:W3CDTF">2012-09-17T09:34:38Z</dcterms:created>
  <dcterms:modified xsi:type="dcterms:W3CDTF">2012-10-23T08:48:25Z</dcterms:modified>
</cp:coreProperties>
</file>